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520" windowHeight="997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I31" i="1"/>
  <c r="J31"/>
  <c r="K31"/>
  <c r="L31"/>
  <c r="M31"/>
  <c r="N31"/>
  <c r="O31"/>
  <c r="P31"/>
  <c r="I25"/>
  <c r="J25"/>
  <c r="K25"/>
  <c r="L25"/>
  <c r="M25"/>
  <c r="N25"/>
  <c r="O25"/>
  <c r="P25"/>
  <c r="I24"/>
  <c r="J24"/>
  <c r="K24"/>
  <c r="L24"/>
  <c r="M24"/>
  <c r="N24"/>
  <c r="O24"/>
  <c r="P24"/>
  <c r="F19"/>
  <c r="G19"/>
  <c r="H19"/>
  <c r="I19"/>
  <c r="J19"/>
  <c r="K19"/>
  <c r="L19"/>
  <c r="M19"/>
  <c r="N19"/>
  <c r="O19"/>
  <c r="P19"/>
  <c r="G14"/>
  <c r="H14"/>
  <c r="I14"/>
  <c r="J14"/>
  <c r="K14"/>
  <c r="L14"/>
  <c r="M14"/>
  <c r="N14"/>
  <c r="O14"/>
  <c r="P14"/>
  <c r="G13"/>
  <c r="H13"/>
  <c r="I13"/>
  <c r="J13"/>
  <c r="K13"/>
  <c r="L13"/>
  <c r="M13"/>
  <c r="N13"/>
  <c r="O13"/>
  <c r="P13"/>
  <c r="I12"/>
  <c r="J12"/>
  <c r="K12"/>
  <c r="L12"/>
  <c r="M12"/>
  <c r="N12"/>
  <c r="O12"/>
  <c r="P12"/>
  <c r="I11"/>
  <c r="J11"/>
  <c r="K11"/>
  <c r="L11"/>
  <c r="M11"/>
  <c r="N11"/>
  <c r="O11"/>
  <c r="P11"/>
  <c r="I10"/>
  <c r="J10"/>
  <c r="K10"/>
  <c r="L10"/>
  <c r="M10"/>
  <c r="N10"/>
  <c r="O10"/>
  <c r="P10"/>
  <c r="I9"/>
  <c r="J9"/>
  <c r="K9"/>
  <c r="L9"/>
  <c r="M9"/>
  <c r="N9"/>
  <c r="O9"/>
  <c r="P9"/>
  <c r="Q44"/>
  <c r="Q41" s="1"/>
  <c r="F12"/>
  <c r="F10" s="1"/>
  <c r="G12"/>
  <c r="G9" s="1"/>
  <c r="H12"/>
  <c r="H10" s="1"/>
  <c r="E12"/>
  <c r="D12"/>
  <c r="D9" s="1"/>
  <c r="D7" s="1"/>
  <c r="G8"/>
  <c r="H8"/>
  <c r="I8"/>
  <c r="I7" s="1"/>
  <c r="J8"/>
  <c r="J7" s="1"/>
  <c r="K8"/>
  <c r="K7" s="1"/>
  <c r="L8"/>
  <c r="L7" s="1"/>
  <c r="M8"/>
  <c r="M7" s="1"/>
  <c r="N8"/>
  <c r="N7" s="1"/>
  <c r="O8"/>
  <c r="O7" s="1"/>
  <c r="P8"/>
  <c r="P7" s="1"/>
  <c r="D31"/>
  <c r="F24"/>
  <c r="G24"/>
  <c r="H24"/>
  <c r="F31"/>
  <c r="G31"/>
  <c r="H31"/>
  <c r="E24"/>
  <c r="E31"/>
  <c r="Q26"/>
  <c r="Q25"/>
  <c r="F25"/>
  <c r="G25"/>
  <c r="H25"/>
  <c r="E25"/>
  <c r="Q27"/>
  <c r="D13"/>
  <c r="E13"/>
  <c r="E41"/>
  <c r="D44"/>
  <c r="D41" s="1"/>
  <c r="D40" s="1"/>
  <c r="D39"/>
  <c r="D25"/>
  <c r="E19"/>
  <c r="D19"/>
  <c r="Q20"/>
  <c r="Q15"/>
  <c r="Q17"/>
  <c r="Q18"/>
  <c r="Q14" s="1"/>
  <c r="Q19"/>
  <c r="Q21"/>
  <c r="Q22"/>
  <c r="Q23"/>
  <c r="Q32"/>
  <c r="Q31" s="1"/>
  <c r="Q36"/>
  <c r="Q37"/>
  <c r="Q38"/>
  <c r="Q39"/>
  <c r="Q46"/>
  <c r="Q16"/>
  <c r="D16"/>
  <c r="D14" s="1"/>
  <c r="F14"/>
  <c r="F13" s="1"/>
  <c r="G11"/>
  <c r="H11"/>
  <c r="F41"/>
  <c r="F40" s="1"/>
  <c r="G41"/>
  <c r="G40" s="1"/>
  <c r="H41"/>
  <c r="H40" s="1"/>
  <c r="I41"/>
  <c r="I40" s="1"/>
  <c r="J41"/>
  <c r="J40" s="1"/>
  <c r="K41"/>
  <c r="K40" s="1"/>
  <c r="L41"/>
  <c r="L40" s="1"/>
  <c r="M41"/>
  <c r="M40" s="1"/>
  <c r="N41"/>
  <c r="N40" s="1"/>
  <c r="O41"/>
  <c r="O40" s="1"/>
  <c r="P41"/>
  <c r="P40" s="1"/>
  <c r="F48"/>
  <c r="F47" s="1"/>
  <c r="G48"/>
  <c r="G47" s="1"/>
  <c r="H48"/>
  <c r="H47" s="1"/>
  <c r="I48"/>
  <c r="I47" s="1"/>
  <c r="J48"/>
  <c r="J47" s="1"/>
  <c r="K48"/>
  <c r="K47" s="1"/>
  <c r="L48"/>
  <c r="L47" s="1"/>
  <c r="M48"/>
  <c r="M47" s="1"/>
  <c r="N48"/>
  <c r="N47" s="1"/>
  <c r="O48"/>
  <c r="O47" s="1"/>
  <c r="P48"/>
  <c r="P47" s="1"/>
  <c r="E48"/>
  <c r="E47" s="1"/>
  <c r="E40"/>
  <c r="E9" s="1"/>
  <c r="E14"/>
  <c r="Q40" l="1"/>
  <c r="Q12"/>
  <c r="Q9" s="1"/>
  <c r="Q24"/>
  <c r="G7"/>
  <c r="H9"/>
  <c r="H7" s="1"/>
  <c r="F9"/>
  <c r="G10"/>
  <c r="Q13"/>
  <c r="Q11"/>
  <c r="Q8" s="1"/>
  <c r="Q7" s="1"/>
  <c r="F11"/>
  <c r="F8" s="1"/>
  <c r="F7" s="1"/>
  <c r="D11"/>
  <c r="D8" s="1"/>
  <c r="E11"/>
  <c r="E8" s="1"/>
  <c r="E7" s="1"/>
  <c r="Q10" l="1"/>
  <c r="E10"/>
  <c r="D10"/>
</calcChain>
</file>

<file path=xl/sharedStrings.xml><?xml version="1.0" encoding="utf-8"?>
<sst xmlns="http://schemas.openxmlformats.org/spreadsheetml/2006/main" count="95" uniqueCount="59">
  <si>
    <t>Nazwa i cel</t>
  </si>
  <si>
    <t>Jednostka</t>
  </si>
  <si>
    <t>realizująca lub</t>
  </si>
  <si>
    <t>koordynująca</t>
  </si>
  <si>
    <t>Okres</t>
  </si>
  <si>
    <t>realizacji</t>
  </si>
  <si>
    <t>Łączne nakłady</t>
  </si>
  <si>
    <t>finansowe</t>
  </si>
  <si>
    <t>Przedsięwzięcia ogółem</t>
  </si>
  <si>
    <t>- wydatki bieżące</t>
  </si>
  <si>
    <t>- wydatki majątkowe</t>
  </si>
  <si>
    <t>1) programy,projekty,zadania (razem)</t>
  </si>
  <si>
    <t>a) programy,projekty,zadania związane z programami realizowanymi z udziałem środków, o których mowa w art.5 ust.1 okt 2 i 3 (razem)</t>
  </si>
  <si>
    <t>Projekt OKNO NA ŚWIAT - Promocja integracji społecznej.Rozwój i upowszechnianie aktywnej integracji</t>
  </si>
  <si>
    <t>Powiatowe Centrum Pomocy Rodzinie</t>
  </si>
  <si>
    <t>2010-2014</t>
  </si>
  <si>
    <t>Projekt Kadra to kapitał - poprawa dostepu do zatrudnienia oraz wspieranie aktywnosci zawodowej w regionie. - Poprawa dostepu do zatrudnienia oraz wspieranie aktywnosci zawodowej w regionie.</t>
  </si>
  <si>
    <t>Powiatowy Urząd Pracy</t>
  </si>
  <si>
    <t>2011-2013</t>
  </si>
  <si>
    <t>b) programy,projekty,zadania związane z umowami partnerstwa publiczno-prywatnego, (razem)</t>
  </si>
  <si>
    <t>c) programy,projekty,zadania pozostałe (razem)</t>
  </si>
  <si>
    <t>Starostwo Powiatowe w Wołominie</t>
  </si>
  <si>
    <t>2012-2016</t>
  </si>
  <si>
    <t>2011-2016</t>
  </si>
  <si>
    <t>Projekt kluczowy EA - rozwój elektroniczej administracji w samorządach województwa mazowieckiego - Projekt kluczowy EA - rozwój elektroniczej administracji w samorządach województwa mazowieckiego</t>
  </si>
  <si>
    <t>Projekt kluczowy BW przyspieszenie wzrostu konkurencyjności województwa mazowieckiego - Projekt kluczowy BW przyspieszenie wzrostu konkurencyjności województwa mazowieckiego</t>
  </si>
  <si>
    <t>Dotacja dla Gminy Ząbki na realizację zadania z zakresu powiatowych dróg publicznych na terenie gminy Ząbki - przebudowa tunelu drogowego pod torami kolejowymi w ciągu ulic Wojska Polskiego i Orlej -</t>
  </si>
  <si>
    <t>2012-2013</t>
  </si>
  <si>
    <t>Projekt przebudowy ul. Piłsudskiego i ul. Radzymińskiej w Wołominie -</t>
  </si>
  <si>
    <t>2013-2013</t>
  </si>
  <si>
    <t>2) umowy, których realizacja w roku budżetowym i w latach następnych jest niezbędna dla zapewnienia ciągłości działania jednostki i których płatności przypadają w okresie dłuższym niż rok</t>
  </si>
  <si>
    <t>Umowa na prowadzenie ŚDS Ząbki - Stworzenie warunków do zwiększenia aktywności społecznej mieszkańców</t>
  </si>
  <si>
    <t>2012-2015</t>
  </si>
  <si>
    <t>Analiza kosztów zakupu oraz przygotowanie postepowania przetargowego na zakup energii elektrycznej dla jednostek organizacyjnych Powiatu -</t>
  </si>
  <si>
    <t>3) gwarancje i poręcznia udzielane przez JST</t>
  </si>
  <si>
    <t>Szpital Powiatowy w Wołominie</t>
  </si>
  <si>
    <t>2009-2024</t>
  </si>
  <si>
    <t xml:space="preserve">Wykaz przedsięwzięć do WPF </t>
  </si>
  <si>
    <t>Projekt Bądź aktywny odniesiesz sukces.</t>
  </si>
  <si>
    <t xml:space="preserve">Przekazanie zadań transportu zbiorowego w zakresie przejazdów na liniach kolejowych łączących Wołomin z Warszawą </t>
  </si>
  <si>
    <t xml:space="preserve">Turystyczne zagospodarowanie Doliny Bugu </t>
  </si>
  <si>
    <t xml:space="preserve">Poszanowanie energii elektrycznej poprzez modernizację istniejącego oświetlenia- DPS Zielonka </t>
  </si>
  <si>
    <t>Umowa - Przewóz zwłok - Zapewnienie przewozu zwłok i szczatków ludzkich znalezionych w miejscach publicznych</t>
  </si>
  <si>
    <t>Leonardo da Vinci - uczenie się przez całe życie</t>
  </si>
  <si>
    <t>2013-2014</t>
  </si>
  <si>
    <t>2008-2013</t>
  </si>
  <si>
    <t>2009-2013</t>
  </si>
  <si>
    <t>Zapewnienie ochrony obiektów dla Starostwa Powiatowego w Wołominie</t>
  </si>
  <si>
    <t>2013-2015</t>
  </si>
  <si>
    <t>Zespół Szkół Terenów Zieleni</t>
  </si>
  <si>
    <t xml:space="preserve">Jednostka realizująca </t>
  </si>
  <si>
    <t>Okres realizacji</t>
  </si>
  <si>
    <t>Łączne nakłady finansowe</t>
  </si>
  <si>
    <t>Limit zobowiazań</t>
  </si>
  <si>
    <t>Limit zobowiązań</t>
  </si>
  <si>
    <t xml:space="preserve">Poręczenie dla Szpitala Powiatowego w Wołominie </t>
  </si>
  <si>
    <t>Zakup sprzętu dla Szpitala i modernizacja oddziałów szpitalnych - Dotacja na dofinansowanie zakupu sprzętu i modernizacja oddziałów szpitalnych</t>
  </si>
  <si>
    <t>Kompleksowa modernizacja ewidencji gruntów w zakresie założenia ewidencji budynków i lokali wraz z weryfikacją użytków gruntowych oraz założenie i weryfikacja osnowy geodezyjnej.</t>
  </si>
  <si>
    <t>Projekt i budowa Powiatowego Centrum Pomocy Rodzinir przy ul.Broniewskiego w Wołominie</t>
  </si>
</sst>
</file>

<file path=xl/styles.xml><?xml version="1.0" encoding="utf-8"?>
<styleSheet xmlns="http://schemas.openxmlformats.org/spreadsheetml/2006/main">
  <numFmts count="1">
    <numFmt numFmtId="164" formatCode="###,###,###,##0.00"/>
  </numFmts>
  <fonts count="7">
    <font>
      <sz val="11"/>
      <color theme="1"/>
      <name val="Czcionka tekstu podstawowego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rgb="FFE4E4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164" fontId="5" fillId="0" borderId="1" xfId="0" applyNumberFormat="1" applyFont="1" applyBorder="1" applyAlignment="1">
      <alignment horizontal="right" wrapText="1"/>
    </xf>
    <xf numFmtId="0" fontId="6" fillId="0" borderId="0" xfId="0" applyFont="1"/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0" fontId="4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0" fontId="4" fillId="4" borderId="1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4" fontId="4" fillId="4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 wrapText="1"/>
    </xf>
    <xf numFmtId="4" fontId="5" fillId="5" borderId="1" xfId="0" applyNumberFormat="1" applyFont="1" applyFill="1" applyBorder="1" applyAlignment="1">
      <alignment horizontal="right" wrapText="1"/>
    </xf>
    <xf numFmtId="0" fontId="4" fillId="6" borderId="1" xfId="0" applyFont="1" applyFill="1" applyBorder="1" applyAlignment="1">
      <alignment horizontal="left" wrapText="1"/>
    </xf>
    <xf numFmtId="4" fontId="4" fillId="6" borderId="1" xfId="0" applyNumberFormat="1" applyFont="1" applyFill="1" applyBorder="1" applyAlignment="1">
      <alignment horizontal="right" wrapText="1"/>
    </xf>
    <xf numFmtId="0" fontId="5" fillId="6" borderId="1" xfId="0" applyFont="1" applyFill="1" applyBorder="1" applyAlignment="1">
      <alignment horizontal="left" wrapText="1"/>
    </xf>
    <xf numFmtId="4" fontId="5" fillId="6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left" wrapText="1"/>
    </xf>
    <xf numFmtId="4" fontId="4" fillId="5" borderId="1" xfId="0" applyNumberFormat="1" applyFont="1" applyFill="1" applyBorder="1" applyAlignment="1">
      <alignment horizontal="right" wrapText="1"/>
    </xf>
    <xf numFmtId="164" fontId="5" fillId="6" borderId="1" xfId="0" applyNumberFormat="1" applyFont="1" applyFill="1" applyBorder="1" applyAlignment="1">
      <alignment horizontal="right" wrapText="1"/>
    </xf>
    <xf numFmtId="164" fontId="4" fillId="5" borderId="1" xfId="0" applyNumberFormat="1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center" vertical="center" wrapText="1"/>
    </xf>
    <xf numFmtId="4" fontId="4" fillId="6" borderId="3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9"/>
  <sheetViews>
    <sheetView tabSelected="1" view="pageBreakPreview" zoomScale="62" zoomScaleNormal="100" zoomScaleSheetLayoutView="62" workbookViewId="0">
      <pane xSplit="1" ySplit="6" topLeftCell="B22" activePane="bottomRight" state="frozen"/>
      <selection pane="topRight" activeCell="B1" sqref="B1"/>
      <selection pane="bottomLeft" activeCell="A9" sqref="A9"/>
      <selection pane="bottomRight" activeCell="N3" sqref="N3"/>
    </sheetView>
  </sheetViews>
  <sheetFormatPr defaultRowHeight="14.25"/>
  <cols>
    <col min="1" max="1" width="33.25" customWidth="1"/>
    <col min="2" max="2" width="10.5" customWidth="1"/>
    <col min="4" max="4" width="12.375" customWidth="1"/>
    <col min="5" max="5" width="12.625" customWidth="1"/>
    <col min="6" max="16" width="10.625" customWidth="1"/>
    <col min="17" max="17" width="12.375" customWidth="1"/>
  </cols>
  <sheetData>
    <row r="1" spans="1:17" ht="15">
      <c r="A1" s="1"/>
    </row>
    <row r="2" spans="1:17" ht="26.25" customHeight="1">
      <c r="A2" s="2"/>
      <c r="F2" s="10" t="s">
        <v>37</v>
      </c>
      <c r="G2" s="10"/>
      <c r="H2" s="10"/>
    </row>
    <row r="3" spans="1:17" ht="26.25" customHeight="1">
      <c r="A3" s="3"/>
    </row>
    <row r="4" spans="1:17" ht="26.25" customHeight="1">
      <c r="A4" s="42" t="s">
        <v>0</v>
      </c>
      <c r="B4" s="15" t="s">
        <v>1</v>
      </c>
      <c r="C4" s="15" t="s">
        <v>4</v>
      </c>
      <c r="D4" s="15" t="s">
        <v>6</v>
      </c>
      <c r="E4" s="43">
        <v>2013</v>
      </c>
      <c r="F4" s="40">
        <v>2014</v>
      </c>
      <c r="G4" s="40">
        <v>2015</v>
      </c>
      <c r="H4" s="40">
        <v>2016</v>
      </c>
      <c r="I4" s="40">
        <v>2017</v>
      </c>
      <c r="J4" s="40">
        <v>2018</v>
      </c>
      <c r="K4" s="40">
        <v>2019</v>
      </c>
      <c r="L4" s="40">
        <v>2020</v>
      </c>
      <c r="M4" s="40">
        <v>2021</v>
      </c>
      <c r="N4" s="40">
        <v>2022</v>
      </c>
      <c r="O4" s="40">
        <v>2023</v>
      </c>
      <c r="P4" s="40">
        <v>2024</v>
      </c>
      <c r="Q4" s="38" t="s">
        <v>54</v>
      </c>
    </row>
    <row r="5" spans="1:17" ht="38.25" customHeight="1">
      <c r="A5" s="42"/>
      <c r="B5" s="17" t="s">
        <v>2</v>
      </c>
      <c r="C5" s="17" t="s">
        <v>5</v>
      </c>
      <c r="D5" s="17" t="s">
        <v>7</v>
      </c>
      <c r="E5" s="43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39"/>
    </row>
    <row r="6" spans="1:17" ht="0.75" customHeight="1">
      <c r="A6" s="42"/>
      <c r="B6" s="18" t="s">
        <v>3</v>
      </c>
      <c r="C6" s="18"/>
      <c r="D6" s="18"/>
      <c r="E6" s="43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16"/>
    </row>
    <row r="7" spans="1:17" ht="26.25" customHeight="1">
      <c r="A7" s="23" t="s">
        <v>8</v>
      </c>
      <c r="B7" s="24"/>
      <c r="C7" s="24"/>
      <c r="D7" s="25">
        <f>SUM(D8+D9)</f>
        <v>78224990</v>
      </c>
      <c r="E7" s="25">
        <f>SUM(E8+E9)</f>
        <v>14106662</v>
      </c>
      <c r="F7" s="25">
        <f t="shared" ref="F7:P7" si="0">SUM(F8+F9)</f>
        <v>9689515</v>
      </c>
      <c r="G7" s="25">
        <f t="shared" si="0"/>
        <v>9869042</v>
      </c>
      <c r="H7" s="25">
        <f t="shared" si="0"/>
        <v>5881975</v>
      </c>
      <c r="I7" s="25">
        <f t="shared" si="0"/>
        <v>713676</v>
      </c>
      <c r="J7" s="25">
        <f t="shared" si="0"/>
        <v>689112</v>
      </c>
      <c r="K7" s="25">
        <f t="shared" si="0"/>
        <v>664548</v>
      </c>
      <c r="L7" s="25">
        <f t="shared" si="0"/>
        <v>639984</v>
      </c>
      <c r="M7" s="25">
        <f t="shared" si="0"/>
        <v>615420</v>
      </c>
      <c r="N7" s="25">
        <f t="shared" si="0"/>
        <v>590856</v>
      </c>
      <c r="O7" s="25">
        <f t="shared" si="0"/>
        <v>566292</v>
      </c>
      <c r="P7" s="25">
        <f t="shared" si="0"/>
        <v>445005</v>
      </c>
      <c r="Q7" s="25">
        <f>SUM(Q8:Q9)</f>
        <v>34452833</v>
      </c>
    </row>
    <row r="8" spans="1:17" ht="28.5" customHeight="1">
      <c r="A8" s="26" t="s">
        <v>9</v>
      </c>
      <c r="B8" s="26"/>
      <c r="C8" s="26"/>
      <c r="D8" s="27">
        <f>SUM(D11+D22+D41+D48)</f>
        <v>68144155</v>
      </c>
      <c r="E8" s="27">
        <f>SUM(E11+E22+E41+E48)</f>
        <v>10474642</v>
      </c>
      <c r="F8" s="27">
        <f>SUM(F11+F22+F41+F48)</f>
        <v>9189515</v>
      </c>
      <c r="G8" s="27">
        <f t="shared" ref="G8:P8" si="1">SUM(G11+G22+G41+G48)</f>
        <v>9369042</v>
      </c>
      <c r="H8" s="27">
        <f t="shared" si="1"/>
        <v>5381975</v>
      </c>
      <c r="I8" s="27">
        <f t="shared" si="1"/>
        <v>713676</v>
      </c>
      <c r="J8" s="27">
        <f t="shared" si="1"/>
        <v>689112</v>
      </c>
      <c r="K8" s="27">
        <f t="shared" si="1"/>
        <v>664548</v>
      </c>
      <c r="L8" s="27">
        <f t="shared" si="1"/>
        <v>639984</v>
      </c>
      <c r="M8" s="27">
        <f t="shared" si="1"/>
        <v>615420</v>
      </c>
      <c r="N8" s="27">
        <f t="shared" si="1"/>
        <v>590856</v>
      </c>
      <c r="O8" s="27">
        <f t="shared" si="1"/>
        <v>566292</v>
      </c>
      <c r="P8" s="27">
        <f t="shared" si="1"/>
        <v>445005</v>
      </c>
      <c r="Q8" s="27">
        <f>SUM(Q11+Q41)</f>
        <v>30341063</v>
      </c>
    </row>
    <row r="9" spans="1:17" ht="26.25" customHeight="1">
      <c r="A9" s="26" t="s">
        <v>10</v>
      </c>
      <c r="B9" s="26"/>
      <c r="C9" s="26"/>
      <c r="D9" s="27">
        <f>SUM(D12+D46)</f>
        <v>10080835</v>
      </c>
      <c r="E9" s="27">
        <f>SUM(E12+E46)</f>
        <v>3632020</v>
      </c>
      <c r="F9" s="27">
        <f t="shared" ref="F9:P9" si="2">SUM(F12+F46)</f>
        <v>500000</v>
      </c>
      <c r="G9" s="27">
        <f t="shared" si="2"/>
        <v>500000</v>
      </c>
      <c r="H9" s="27">
        <f t="shared" si="2"/>
        <v>500000</v>
      </c>
      <c r="I9" s="27">
        <f t="shared" si="2"/>
        <v>0</v>
      </c>
      <c r="J9" s="27">
        <f t="shared" si="2"/>
        <v>0</v>
      </c>
      <c r="K9" s="27">
        <f t="shared" si="2"/>
        <v>0</v>
      </c>
      <c r="L9" s="27">
        <f t="shared" si="2"/>
        <v>0</v>
      </c>
      <c r="M9" s="27">
        <f t="shared" si="2"/>
        <v>0</v>
      </c>
      <c r="N9" s="27">
        <f t="shared" si="2"/>
        <v>0</v>
      </c>
      <c r="O9" s="27">
        <f t="shared" si="2"/>
        <v>0</v>
      </c>
      <c r="P9" s="27">
        <f t="shared" si="2"/>
        <v>0</v>
      </c>
      <c r="Q9" s="27">
        <f>SUM(Q12+Q46)</f>
        <v>4111770</v>
      </c>
    </row>
    <row r="10" spans="1:17" ht="26.25" customHeight="1">
      <c r="A10" s="28" t="s">
        <v>11</v>
      </c>
      <c r="B10" s="28"/>
      <c r="C10" s="28"/>
      <c r="D10" s="29">
        <f>SUM(D11:D12)</f>
        <v>62777193</v>
      </c>
      <c r="E10" s="29">
        <f>SUM(E11:E12)</f>
        <v>12723270</v>
      </c>
      <c r="F10" s="29">
        <f t="shared" ref="F10:P10" si="3">SUM(F11:F12)</f>
        <v>8379615</v>
      </c>
      <c r="G10" s="29">
        <f t="shared" si="3"/>
        <v>8576063</v>
      </c>
      <c r="H10" s="29">
        <f t="shared" si="3"/>
        <v>5143735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29">
        <f t="shared" si="3"/>
        <v>0</v>
      </c>
      <c r="P10" s="29">
        <f t="shared" si="3"/>
        <v>0</v>
      </c>
      <c r="Q10" s="29">
        <f>Q12+Q11</f>
        <v>33802433</v>
      </c>
    </row>
    <row r="11" spans="1:17" ht="22.5" customHeight="1">
      <c r="A11" s="30" t="s">
        <v>9</v>
      </c>
      <c r="B11" s="30"/>
      <c r="C11" s="30"/>
      <c r="D11" s="31">
        <f>SUM(D14+D22+D25)</f>
        <v>52696358</v>
      </c>
      <c r="E11" s="31">
        <f>SUM(E14+E22+E25)</f>
        <v>9091250</v>
      </c>
      <c r="F11" s="31">
        <f>SUM(F25+F14)</f>
        <v>7879615</v>
      </c>
      <c r="G11" s="31">
        <f t="shared" ref="G11:P11" si="4">SUM(+G25)</f>
        <v>8076063</v>
      </c>
      <c r="H11" s="31">
        <f t="shared" si="4"/>
        <v>4643735</v>
      </c>
      <c r="I11" s="31">
        <f t="shared" ref="I11" si="5">SUM(I14+I22+I25)</f>
        <v>0</v>
      </c>
      <c r="J11" s="31">
        <f t="shared" ref="J11" si="6">SUM(J25+J14)</f>
        <v>0</v>
      </c>
      <c r="K11" s="31">
        <f t="shared" si="4"/>
        <v>0</v>
      </c>
      <c r="L11" s="31">
        <f t="shared" si="4"/>
        <v>0</v>
      </c>
      <c r="M11" s="31">
        <f t="shared" ref="M11" si="7">SUM(M14+M22+M25)</f>
        <v>0</v>
      </c>
      <c r="N11" s="31">
        <f t="shared" ref="N11" si="8">SUM(N25+N14)</f>
        <v>0</v>
      </c>
      <c r="O11" s="31">
        <f t="shared" si="4"/>
        <v>0</v>
      </c>
      <c r="P11" s="31">
        <f t="shared" si="4"/>
        <v>0</v>
      </c>
      <c r="Q11" s="31">
        <f>SUM(Q14+Q25)</f>
        <v>29690663</v>
      </c>
    </row>
    <row r="12" spans="1:17" ht="21.75" customHeight="1">
      <c r="A12" s="30" t="s">
        <v>10</v>
      </c>
      <c r="B12" s="30"/>
      <c r="C12" s="30"/>
      <c r="D12" s="31">
        <f>SUM(D19+D23+D31)</f>
        <v>10080835</v>
      </c>
      <c r="E12" s="31">
        <f t="shared" ref="E12:P12" si="9">SUM(E19+E23+E31)</f>
        <v>3632020</v>
      </c>
      <c r="F12" s="31">
        <f>SUM(F19+F23+F31)</f>
        <v>500000</v>
      </c>
      <c r="G12" s="31">
        <f t="shared" si="9"/>
        <v>500000</v>
      </c>
      <c r="H12" s="31">
        <f t="shared" si="9"/>
        <v>500000</v>
      </c>
      <c r="I12" s="31">
        <f t="shared" si="9"/>
        <v>0</v>
      </c>
      <c r="J12" s="31">
        <f t="shared" si="9"/>
        <v>0</v>
      </c>
      <c r="K12" s="31">
        <f t="shared" si="9"/>
        <v>0</v>
      </c>
      <c r="L12" s="31">
        <f t="shared" si="9"/>
        <v>0</v>
      </c>
      <c r="M12" s="31">
        <f t="shared" si="9"/>
        <v>0</v>
      </c>
      <c r="N12" s="31">
        <f t="shared" si="9"/>
        <v>0</v>
      </c>
      <c r="O12" s="31">
        <f t="shared" si="9"/>
        <v>0</v>
      </c>
      <c r="P12" s="31">
        <f t="shared" si="9"/>
        <v>0</v>
      </c>
      <c r="Q12" s="31">
        <f>SUM(Q19+Q31)</f>
        <v>4111770</v>
      </c>
    </row>
    <row r="13" spans="1:17" ht="58.5" customHeight="1">
      <c r="A13" s="32" t="s">
        <v>12</v>
      </c>
      <c r="B13" s="32"/>
      <c r="C13" s="32"/>
      <c r="D13" s="33">
        <f>SUM(D14+D19)</f>
        <v>22191731</v>
      </c>
      <c r="E13" s="33">
        <f>SUM(E14+E19)</f>
        <v>2920798</v>
      </c>
      <c r="F13" s="33">
        <f t="shared" ref="F13:G13" si="10">SUM(F14+F19)</f>
        <v>706951</v>
      </c>
      <c r="G13" s="33">
        <f t="shared" si="10"/>
        <v>0</v>
      </c>
      <c r="H13" s="33">
        <f t="shared" ref="H13:I13" si="11">SUM(H14+H19)</f>
        <v>0</v>
      </c>
      <c r="I13" s="33">
        <f t="shared" si="11"/>
        <v>0</v>
      </c>
      <c r="J13" s="33">
        <f t="shared" ref="J13:K13" si="12">SUM(J14+J19)</f>
        <v>0</v>
      </c>
      <c r="K13" s="33">
        <f t="shared" si="12"/>
        <v>0</v>
      </c>
      <c r="L13" s="33">
        <f t="shared" ref="L13:M13" si="13">SUM(L14+L19)</f>
        <v>0</v>
      </c>
      <c r="M13" s="33">
        <f t="shared" si="13"/>
        <v>0</v>
      </c>
      <c r="N13" s="33">
        <f t="shared" ref="N13:O13" si="14">SUM(N14+N19)</f>
        <v>0</v>
      </c>
      <c r="O13" s="33">
        <f t="shared" si="14"/>
        <v>0</v>
      </c>
      <c r="P13" s="33">
        <f t="shared" ref="P13" si="15">SUM(P14+P19)</f>
        <v>0</v>
      </c>
      <c r="Q13" s="33">
        <f>SUM(Q14+Q19)</f>
        <v>3627749</v>
      </c>
    </row>
    <row r="14" spans="1:17" ht="28.5" customHeight="1">
      <c r="A14" s="30" t="s">
        <v>9</v>
      </c>
      <c r="B14" s="30"/>
      <c r="C14" s="30"/>
      <c r="D14" s="31">
        <f>SUM(D15:D18)</f>
        <v>22172111</v>
      </c>
      <c r="E14" s="31">
        <f>SUM(E15:E18)</f>
        <v>2901178</v>
      </c>
      <c r="F14" s="31">
        <f t="shared" ref="F14:P14" si="16">SUM(F15:F18)</f>
        <v>706951</v>
      </c>
      <c r="G14" s="31">
        <f t="shared" si="16"/>
        <v>0</v>
      </c>
      <c r="H14" s="31">
        <f t="shared" si="16"/>
        <v>0</v>
      </c>
      <c r="I14" s="31">
        <f t="shared" si="16"/>
        <v>0</v>
      </c>
      <c r="J14" s="31">
        <f t="shared" si="16"/>
        <v>0</v>
      </c>
      <c r="K14" s="31">
        <f t="shared" si="16"/>
        <v>0</v>
      </c>
      <c r="L14" s="31">
        <f t="shared" si="16"/>
        <v>0</v>
      </c>
      <c r="M14" s="31">
        <f t="shared" si="16"/>
        <v>0</v>
      </c>
      <c r="N14" s="31">
        <f t="shared" si="16"/>
        <v>0</v>
      </c>
      <c r="O14" s="31">
        <f t="shared" si="16"/>
        <v>0</v>
      </c>
      <c r="P14" s="31">
        <f t="shared" si="16"/>
        <v>0</v>
      </c>
      <c r="Q14" s="31">
        <f>SUM(Q15:Q18)</f>
        <v>3608129</v>
      </c>
    </row>
    <row r="15" spans="1:17" ht="57.75" customHeight="1">
      <c r="A15" s="4" t="s">
        <v>13</v>
      </c>
      <c r="B15" s="4" t="s">
        <v>14</v>
      </c>
      <c r="C15" s="4" t="s">
        <v>15</v>
      </c>
      <c r="D15" s="6">
        <v>5077837</v>
      </c>
      <c r="E15" s="11">
        <v>780380</v>
      </c>
      <c r="F15" s="11">
        <v>568152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>
        <f>SUM(E15:P15)</f>
        <v>1348532</v>
      </c>
    </row>
    <row r="16" spans="1:17" ht="57.75" customHeight="1">
      <c r="A16" s="4" t="s">
        <v>43</v>
      </c>
      <c r="B16" s="4" t="s">
        <v>49</v>
      </c>
      <c r="C16" s="4" t="s">
        <v>44</v>
      </c>
      <c r="D16" s="6">
        <f>SUM(E16:F16)</f>
        <v>485301</v>
      </c>
      <c r="E16" s="11">
        <v>346502</v>
      </c>
      <c r="F16" s="11">
        <v>138799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f>SUM(E16:P16)</f>
        <v>485301</v>
      </c>
    </row>
    <row r="17" spans="1:17" ht="72.75" customHeight="1">
      <c r="A17" s="4" t="s">
        <v>16</v>
      </c>
      <c r="B17" s="4" t="s">
        <v>17</v>
      </c>
      <c r="C17" s="4" t="s">
        <v>46</v>
      </c>
      <c r="D17" s="6">
        <v>1174918</v>
      </c>
      <c r="E17" s="11">
        <v>142100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>
        <f t="shared" ref="Q17:Q46" si="17">SUM(E17:P17)</f>
        <v>142100</v>
      </c>
    </row>
    <row r="18" spans="1:17" ht="33" customHeight="1">
      <c r="A18" s="4" t="s">
        <v>38</v>
      </c>
      <c r="B18" s="4" t="s">
        <v>17</v>
      </c>
      <c r="C18" s="4" t="s">
        <v>45</v>
      </c>
      <c r="D18" s="6">
        <v>15434055</v>
      </c>
      <c r="E18" s="11">
        <v>1632196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f t="shared" si="17"/>
        <v>1632196</v>
      </c>
    </row>
    <row r="19" spans="1:17" ht="26.25" customHeight="1">
      <c r="A19" s="30" t="s">
        <v>10</v>
      </c>
      <c r="B19" s="30"/>
      <c r="C19" s="30"/>
      <c r="D19" s="34">
        <f>SUM(D20)</f>
        <v>19620</v>
      </c>
      <c r="E19" s="34">
        <f>SUM(E20)</f>
        <v>19620</v>
      </c>
      <c r="F19" s="34">
        <f t="shared" ref="F19:P19" si="18">SUM(F20)</f>
        <v>0</v>
      </c>
      <c r="G19" s="34">
        <f t="shared" si="18"/>
        <v>0</v>
      </c>
      <c r="H19" s="34">
        <f t="shared" si="18"/>
        <v>0</v>
      </c>
      <c r="I19" s="34">
        <f t="shared" si="18"/>
        <v>0</v>
      </c>
      <c r="J19" s="34">
        <f t="shared" si="18"/>
        <v>0</v>
      </c>
      <c r="K19" s="34">
        <f t="shared" si="18"/>
        <v>0</v>
      </c>
      <c r="L19" s="34">
        <f t="shared" si="18"/>
        <v>0</v>
      </c>
      <c r="M19" s="34">
        <f t="shared" si="18"/>
        <v>0</v>
      </c>
      <c r="N19" s="34">
        <f t="shared" si="18"/>
        <v>0</v>
      </c>
      <c r="O19" s="34">
        <f t="shared" si="18"/>
        <v>0</v>
      </c>
      <c r="P19" s="34">
        <f t="shared" si="18"/>
        <v>0</v>
      </c>
      <c r="Q19" s="29">
        <f t="shared" si="17"/>
        <v>19620</v>
      </c>
    </row>
    <row r="20" spans="1:17" ht="57.75" customHeight="1">
      <c r="A20" s="4" t="s">
        <v>13</v>
      </c>
      <c r="B20" s="4" t="s">
        <v>14</v>
      </c>
      <c r="C20" s="14">
        <v>2013</v>
      </c>
      <c r="D20" s="9">
        <v>19620</v>
      </c>
      <c r="E20" s="12">
        <v>19620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1">
        <f>SUM(E20:P20)</f>
        <v>19620</v>
      </c>
    </row>
    <row r="21" spans="1:17" ht="43.5" customHeight="1">
      <c r="A21" s="4" t="s">
        <v>19</v>
      </c>
      <c r="B21" s="5"/>
      <c r="C21" s="5"/>
      <c r="D21" s="6">
        <v>0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f t="shared" si="17"/>
        <v>0</v>
      </c>
    </row>
    <row r="22" spans="1:17" ht="26.25" customHeight="1">
      <c r="A22" s="7" t="s">
        <v>9</v>
      </c>
      <c r="B22" s="8"/>
      <c r="C22" s="8"/>
      <c r="D22" s="9">
        <v>0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1">
        <f t="shared" si="17"/>
        <v>0</v>
      </c>
    </row>
    <row r="23" spans="1:17" ht="23.25" customHeight="1">
      <c r="A23" s="7" t="s">
        <v>10</v>
      </c>
      <c r="B23" s="8"/>
      <c r="C23" s="8"/>
      <c r="D23" s="9">
        <v>0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1">
        <f t="shared" si="17"/>
        <v>0</v>
      </c>
    </row>
    <row r="24" spans="1:17" ht="25.5" customHeight="1">
      <c r="A24" s="32" t="s">
        <v>20</v>
      </c>
      <c r="B24" s="32"/>
      <c r="C24" s="32"/>
      <c r="D24" s="35">
        <v>40585462</v>
      </c>
      <c r="E24" s="33">
        <f>SUM(E25+E31)</f>
        <v>9802472</v>
      </c>
      <c r="F24" s="33">
        <f t="shared" ref="F24:I24" si="19">SUM(F25+F31)</f>
        <v>7672664</v>
      </c>
      <c r="G24" s="33">
        <f t="shared" si="19"/>
        <v>8576063</v>
      </c>
      <c r="H24" s="33">
        <f t="shared" si="19"/>
        <v>5143735</v>
      </c>
      <c r="I24" s="33">
        <f t="shared" si="19"/>
        <v>0</v>
      </c>
      <c r="J24" s="33">
        <f t="shared" ref="J24" si="20">SUM(J25+J31)</f>
        <v>0</v>
      </c>
      <c r="K24" s="33">
        <f t="shared" ref="K24" si="21">SUM(K25+K31)</f>
        <v>0</v>
      </c>
      <c r="L24" s="33">
        <f t="shared" ref="L24:M24" si="22">SUM(L25+L31)</f>
        <v>0</v>
      </c>
      <c r="M24" s="33">
        <f t="shared" si="22"/>
        <v>0</v>
      </c>
      <c r="N24" s="33">
        <f t="shared" ref="N24" si="23">SUM(N25+N31)</f>
        <v>0</v>
      </c>
      <c r="O24" s="33">
        <f t="shared" ref="O24" si="24">SUM(O25+O31)</f>
        <v>0</v>
      </c>
      <c r="P24" s="33">
        <f t="shared" ref="P24" si="25">SUM(P25+P31)</f>
        <v>0</v>
      </c>
      <c r="Q24" s="33">
        <f>SUM(Q25+Q31)</f>
        <v>30174684</v>
      </c>
    </row>
    <row r="25" spans="1:17" ht="24.75" customHeight="1">
      <c r="A25" s="30" t="s">
        <v>9</v>
      </c>
      <c r="B25" s="30"/>
      <c r="C25" s="30"/>
      <c r="D25" s="31">
        <f>SUM(D26:D29)</f>
        <v>30524247</v>
      </c>
      <c r="E25" s="31">
        <f>SUM(E26:E27)</f>
        <v>6190072</v>
      </c>
      <c r="F25" s="31">
        <f t="shared" ref="F25:I25" si="26">SUM(F26:F27)</f>
        <v>7172664</v>
      </c>
      <c r="G25" s="31">
        <f t="shared" si="26"/>
        <v>8076063</v>
      </c>
      <c r="H25" s="31">
        <f t="shared" si="26"/>
        <v>4643735</v>
      </c>
      <c r="I25" s="31">
        <f t="shared" si="26"/>
        <v>0</v>
      </c>
      <c r="J25" s="31">
        <f t="shared" ref="J25" si="27">SUM(J26:J27)</f>
        <v>0</v>
      </c>
      <c r="K25" s="31">
        <f t="shared" ref="K25" si="28">SUM(K26:K27)</f>
        <v>0</v>
      </c>
      <c r="L25" s="31">
        <f t="shared" ref="L25:M25" si="29">SUM(L26:L27)</f>
        <v>0</v>
      </c>
      <c r="M25" s="31">
        <f t="shared" si="29"/>
        <v>0</v>
      </c>
      <c r="N25" s="31">
        <f t="shared" ref="N25" si="30">SUM(N26:N27)</f>
        <v>0</v>
      </c>
      <c r="O25" s="31">
        <f t="shared" ref="O25" si="31">SUM(O26:O27)</f>
        <v>0</v>
      </c>
      <c r="P25" s="31">
        <f t="shared" ref="P25" si="32">SUM(P26:P27)</f>
        <v>0</v>
      </c>
      <c r="Q25" s="29">
        <f>SUM(E25:H25)</f>
        <v>26082534</v>
      </c>
    </row>
    <row r="26" spans="1:17" ht="56.25" customHeight="1">
      <c r="A26" s="4" t="s">
        <v>39</v>
      </c>
      <c r="B26" s="4" t="s">
        <v>21</v>
      </c>
      <c r="C26" s="4" t="s">
        <v>22</v>
      </c>
      <c r="D26" s="6">
        <v>30274247</v>
      </c>
      <c r="E26" s="11">
        <v>6090072</v>
      </c>
      <c r="F26" s="11">
        <v>7022664</v>
      </c>
      <c r="G26" s="11">
        <v>8076063</v>
      </c>
      <c r="H26" s="11">
        <v>4643735</v>
      </c>
      <c r="I26" s="11"/>
      <c r="J26" s="11"/>
      <c r="K26" s="11"/>
      <c r="L26" s="11"/>
      <c r="M26" s="11"/>
      <c r="N26" s="11"/>
      <c r="O26" s="11"/>
      <c r="P26" s="11"/>
      <c r="Q26" s="11">
        <f>SUM(E26:H26)</f>
        <v>25832534</v>
      </c>
    </row>
    <row r="27" spans="1:17" ht="72" customHeight="1">
      <c r="A27" s="19" t="s">
        <v>57</v>
      </c>
      <c r="B27" s="4" t="s">
        <v>21</v>
      </c>
      <c r="C27" s="20" t="s">
        <v>44</v>
      </c>
      <c r="D27" s="21">
        <v>250000</v>
      </c>
      <c r="E27" s="22">
        <v>100000</v>
      </c>
      <c r="F27" s="11">
        <v>150000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f t="shared" si="17"/>
        <v>250000</v>
      </c>
    </row>
    <row r="28" spans="1:17" ht="59.25" customHeight="1">
      <c r="A28" s="42" t="s">
        <v>0</v>
      </c>
      <c r="B28" s="38" t="s">
        <v>50</v>
      </c>
      <c r="C28" s="38" t="s">
        <v>51</v>
      </c>
      <c r="D28" s="38" t="s">
        <v>52</v>
      </c>
      <c r="E28" s="43">
        <v>2013</v>
      </c>
      <c r="F28" s="40">
        <v>2014</v>
      </c>
      <c r="G28" s="40">
        <v>2015</v>
      </c>
      <c r="H28" s="40">
        <v>2016</v>
      </c>
      <c r="I28" s="40">
        <v>2017</v>
      </c>
      <c r="J28" s="40">
        <v>2018</v>
      </c>
      <c r="K28" s="40">
        <v>2019</v>
      </c>
      <c r="L28" s="40">
        <v>2020</v>
      </c>
      <c r="M28" s="40">
        <v>2021</v>
      </c>
      <c r="N28" s="40">
        <v>2022</v>
      </c>
      <c r="O28" s="40">
        <v>2023</v>
      </c>
      <c r="P28" s="40">
        <v>2024</v>
      </c>
      <c r="Q28" s="38" t="s">
        <v>53</v>
      </c>
    </row>
    <row r="29" spans="1:17" ht="20.25" customHeight="1">
      <c r="A29" s="42"/>
      <c r="B29" s="41"/>
      <c r="C29" s="41"/>
      <c r="D29" s="41"/>
      <c r="E29" s="43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1"/>
    </row>
    <row r="30" spans="1:17" ht="29.25" customHeight="1">
      <c r="A30" s="42"/>
      <c r="B30" s="18" t="s">
        <v>3</v>
      </c>
      <c r="C30" s="18"/>
      <c r="D30" s="18"/>
      <c r="E30" s="43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39"/>
    </row>
    <row r="31" spans="1:17" ht="29.25" customHeight="1">
      <c r="A31" s="30" t="s">
        <v>10</v>
      </c>
      <c r="B31" s="36"/>
      <c r="C31" s="36"/>
      <c r="D31" s="37">
        <f>SUM(D32:D39)</f>
        <v>10061215</v>
      </c>
      <c r="E31" s="37">
        <f>SUM(E32:E39)</f>
        <v>3612400</v>
      </c>
      <c r="F31" s="37">
        <f t="shared" ref="F31:I31" si="33">SUM(F32:F39)</f>
        <v>500000</v>
      </c>
      <c r="G31" s="37">
        <f t="shared" si="33"/>
        <v>500000</v>
      </c>
      <c r="H31" s="37">
        <f t="shared" si="33"/>
        <v>500000</v>
      </c>
      <c r="I31" s="37">
        <f t="shared" si="33"/>
        <v>0</v>
      </c>
      <c r="J31" s="37">
        <f t="shared" ref="J31" si="34">SUM(J32:J39)</f>
        <v>0</v>
      </c>
      <c r="K31" s="37">
        <f t="shared" ref="K31" si="35">SUM(K32:K39)</f>
        <v>0</v>
      </c>
      <c r="L31" s="37">
        <f t="shared" ref="L31:M31" si="36">SUM(L32:L39)</f>
        <v>0</v>
      </c>
      <c r="M31" s="37">
        <f t="shared" si="36"/>
        <v>0</v>
      </c>
      <c r="N31" s="37">
        <f t="shared" ref="N31" si="37">SUM(N32:N39)</f>
        <v>0</v>
      </c>
      <c r="O31" s="37">
        <f t="shared" ref="O31" si="38">SUM(O32:O39)</f>
        <v>0</v>
      </c>
      <c r="P31" s="37">
        <f t="shared" ref="P31" si="39">SUM(P32:P39)</f>
        <v>0</v>
      </c>
      <c r="Q31" s="37">
        <f>SUM(Q32:Q39)</f>
        <v>4092150</v>
      </c>
    </row>
    <row r="32" spans="1:17" ht="60.75" customHeight="1">
      <c r="A32" s="13" t="s">
        <v>56</v>
      </c>
      <c r="B32" s="4" t="s">
        <v>21</v>
      </c>
      <c r="C32" s="4" t="s">
        <v>23</v>
      </c>
      <c r="D32" s="6">
        <v>6808000</v>
      </c>
      <c r="E32" s="11">
        <v>2000000</v>
      </c>
      <c r="F32" s="11">
        <v>500000</v>
      </c>
      <c r="G32" s="11">
        <v>500000</v>
      </c>
      <c r="H32" s="11">
        <v>500000</v>
      </c>
      <c r="I32" s="11"/>
      <c r="J32" s="11"/>
      <c r="K32" s="11"/>
      <c r="L32" s="11"/>
      <c r="M32" s="11"/>
      <c r="N32" s="11"/>
      <c r="O32" s="11"/>
      <c r="P32" s="11"/>
      <c r="Q32" s="11">
        <f t="shared" si="17"/>
        <v>3500000</v>
      </c>
    </row>
    <row r="33" spans="1:17" ht="72" customHeight="1">
      <c r="A33" s="13" t="s">
        <v>24</v>
      </c>
      <c r="B33" s="4" t="s">
        <v>21</v>
      </c>
      <c r="C33" s="4" t="s">
        <v>18</v>
      </c>
      <c r="D33" s="6">
        <v>25980</v>
      </c>
      <c r="E33" s="11">
        <v>11640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v>0</v>
      </c>
    </row>
    <row r="34" spans="1:17" ht="67.5" customHeight="1">
      <c r="A34" s="13" t="s">
        <v>25</v>
      </c>
      <c r="B34" s="4" t="s">
        <v>21</v>
      </c>
      <c r="C34" s="4" t="s">
        <v>18</v>
      </c>
      <c r="D34" s="6">
        <v>538785</v>
      </c>
      <c r="E34" s="11">
        <v>412310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v>0</v>
      </c>
    </row>
    <row r="35" spans="1:17" ht="67.5" customHeight="1">
      <c r="A35" s="13" t="s">
        <v>26</v>
      </c>
      <c r="B35" s="4" t="s">
        <v>21</v>
      </c>
      <c r="C35" s="4" t="s">
        <v>27</v>
      </c>
      <c r="D35" s="6">
        <v>1996300</v>
      </c>
      <c r="E35" s="11">
        <v>596300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>
        <v>0</v>
      </c>
    </row>
    <row r="36" spans="1:17" ht="39.75" customHeight="1">
      <c r="A36" s="13" t="s">
        <v>28</v>
      </c>
      <c r="B36" s="4" t="s">
        <v>21</v>
      </c>
      <c r="C36" s="4" t="s">
        <v>27</v>
      </c>
      <c r="D36" s="6">
        <v>150000</v>
      </c>
      <c r="E36" s="11">
        <v>100000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f t="shared" si="17"/>
        <v>100000</v>
      </c>
    </row>
    <row r="37" spans="1:17" ht="45" customHeight="1">
      <c r="A37" s="13" t="s">
        <v>58</v>
      </c>
      <c r="B37" s="4" t="s">
        <v>21</v>
      </c>
      <c r="C37" s="4" t="s">
        <v>27</v>
      </c>
      <c r="D37" s="6">
        <v>250000</v>
      </c>
      <c r="E37" s="11">
        <v>200000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f t="shared" si="17"/>
        <v>200000</v>
      </c>
    </row>
    <row r="38" spans="1:17" ht="39.75" customHeight="1">
      <c r="A38" s="13" t="s">
        <v>40</v>
      </c>
      <c r="B38" s="4" t="s">
        <v>21</v>
      </c>
      <c r="C38" s="4" t="s">
        <v>29</v>
      </c>
      <c r="D38" s="6">
        <v>228150</v>
      </c>
      <c r="E38" s="11">
        <v>228150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>
        <f t="shared" si="17"/>
        <v>228150</v>
      </c>
    </row>
    <row r="39" spans="1:17" ht="43.5" customHeight="1">
      <c r="A39" s="13" t="s">
        <v>41</v>
      </c>
      <c r="B39" s="4" t="s">
        <v>21</v>
      </c>
      <c r="C39" s="4" t="s">
        <v>29</v>
      </c>
      <c r="D39" s="6">
        <f>SUM(E39)</f>
        <v>64000</v>
      </c>
      <c r="E39" s="11">
        <v>64000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f t="shared" si="17"/>
        <v>64000</v>
      </c>
    </row>
    <row r="40" spans="1:17" ht="66" customHeight="1">
      <c r="A40" s="32" t="s">
        <v>30</v>
      </c>
      <c r="B40" s="32"/>
      <c r="C40" s="32"/>
      <c r="D40" s="33">
        <f>SUM(D41+D46)</f>
        <v>1964797</v>
      </c>
      <c r="E40" s="33">
        <f>SUM(E41+E46)</f>
        <v>571460</v>
      </c>
      <c r="F40" s="33">
        <f t="shared" ref="F40:P40" si="40">SUM(F41+F46)</f>
        <v>522532</v>
      </c>
      <c r="G40" s="33">
        <f t="shared" si="40"/>
        <v>530175</v>
      </c>
      <c r="H40" s="33">
        <f t="shared" si="40"/>
        <v>0</v>
      </c>
      <c r="I40" s="33">
        <f t="shared" si="40"/>
        <v>0</v>
      </c>
      <c r="J40" s="33">
        <f t="shared" si="40"/>
        <v>0</v>
      </c>
      <c r="K40" s="33">
        <f t="shared" si="40"/>
        <v>0</v>
      </c>
      <c r="L40" s="33">
        <f t="shared" si="40"/>
        <v>0</v>
      </c>
      <c r="M40" s="33">
        <f t="shared" si="40"/>
        <v>0</v>
      </c>
      <c r="N40" s="33">
        <f t="shared" si="40"/>
        <v>0</v>
      </c>
      <c r="O40" s="33">
        <f t="shared" si="40"/>
        <v>0</v>
      </c>
      <c r="P40" s="33">
        <f t="shared" si="40"/>
        <v>0</v>
      </c>
      <c r="Q40" s="33">
        <f>SUM(Q41+Q46)</f>
        <v>650400</v>
      </c>
    </row>
    <row r="41" spans="1:17" ht="26.25" customHeight="1">
      <c r="A41" s="30" t="s">
        <v>9</v>
      </c>
      <c r="B41" s="30"/>
      <c r="C41" s="30"/>
      <c r="D41" s="31">
        <f>SUM(D42:D45)</f>
        <v>1964797</v>
      </c>
      <c r="E41" s="31">
        <f>SUM(E42:E45)</f>
        <v>571460</v>
      </c>
      <c r="F41" s="31">
        <f t="shared" ref="F41:P41" si="41">SUM(F42:F45)</f>
        <v>522532</v>
      </c>
      <c r="G41" s="31">
        <f t="shared" si="41"/>
        <v>530175</v>
      </c>
      <c r="H41" s="31">
        <f t="shared" si="41"/>
        <v>0</v>
      </c>
      <c r="I41" s="31">
        <f t="shared" si="41"/>
        <v>0</v>
      </c>
      <c r="J41" s="31">
        <f t="shared" si="41"/>
        <v>0</v>
      </c>
      <c r="K41" s="31">
        <f t="shared" si="41"/>
        <v>0</v>
      </c>
      <c r="L41" s="31">
        <f t="shared" si="41"/>
        <v>0</v>
      </c>
      <c r="M41" s="31">
        <f t="shared" si="41"/>
        <v>0</v>
      </c>
      <c r="N41" s="31">
        <f t="shared" si="41"/>
        <v>0</v>
      </c>
      <c r="O41" s="31">
        <f t="shared" si="41"/>
        <v>0</v>
      </c>
      <c r="P41" s="31">
        <f t="shared" si="41"/>
        <v>0</v>
      </c>
      <c r="Q41" s="29">
        <f>SUM(Q42:Q45)</f>
        <v>650400</v>
      </c>
    </row>
    <row r="42" spans="1:17" ht="39" customHeight="1">
      <c r="A42" s="13" t="s">
        <v>42</v>
      </c>
      <c r="B42" s="4" t="s">
        <v>21</v>
      </c>
      <c r="C42" s="4" t="s">
        <v>27</v>
      </c>
      <c r="D42" s="6">
        <v>40824</v>
      </c>
      <c r="E42" s="11">
        <v>25324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>
        <v>0</v>
      </c>
    </row>
    <row r="43" spans="1:17" ht="46.5" customHeight="1">
      <c r="A43" s="13" t="s">
        <v>31</v>
      </c>
      <c r="B43" s="4" t="s">
        <v>21</v>
      </c>
      <c r="C43" s="4" t="s">
        <v>32</v>
      </c>
      <c r="D43" s="6">
        <v>1208382</v>
      </c>
      <c r="E43" s="11">
        <v>300000</v>
      </c>
      <c r="F43" s="11">
        <v>305732</v>
      </c>
      <c r="G43" s="11">
        <v>313375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ht="46.5" customHeight="1">
      <c r="A44" s="13" t="s">
        <v>47</v>
      </c>
      <c r="B44" s="4" t="s">
        <v>21</v>
      </c>
      <c r="C44" s="4" t="s">
        <v>48</v>
      </c>
      <c r="D44" s="6">
        <f>SUM(E44:G44)</f>
        <v>650400</v>
      </c>
      <c r="E44" s="11">
        <v>216800</v>
      </c>
      <c r="F44" s="11">
        <v>216800</v>
      </c>
      <c r="G44" s="11">
        <v>216800</v>
      </c>
      <c r="H44" s="11"/>
      <c r="I44" s="11"/>
      <c r="J44" s="11"/>
      <c r="K44" s="11"/>
      <c r="L44" s="11"/>
      <c r="M44" s="11"/>
      <c r="N44" s="11"/>
      <c r="O44" s="11"/>
      <c r="P44" s="11"/>
      <c r="Q44" s="11">
        <f t="shared" si="17"/>
        <v>650400</v>
      </c>
    </row>
    <row r="45" spans="1:17" ht="56.25" customHeight="1">
      <c r="A45" s="13" t="s">
        <v>33</v>
      </c>
      <c r="B45" s="4" t="s">
        <v>21</v>
      </c>
      <c r="C45" s="4" t="s">
        <v>27</v>
      </c>
      <c r="D45" s="6">
        <v>65191</v>
      </c>
      <c r="E45" s="11">
        <v>29336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>
        <v>0</v>
      </c>
    </row>
    <row r="46" spans="1:17">
      <c r="A46" s="30" t="s">
        <v>10</v>
      </c>
      <c r="B46" s="30"/>
      <c r="C46" s="30"/>
      <c r="D46" s="34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29">
        <f t="shared" si="17"/>
        <v>0</v>
      </c>
    </row>
    <row r="47" spans="1:17">
      <c r="A47" s="32" t="s">
        <v>34</v>
      </c>
      <c r="B47" s="32"/>
      <c r="C47" s="32"/>
      <c r="D47" s="35">
        <v>13483000</v>
      </c>
      <c r="E47" s="33">
        <f>SUM(E48)</f>
        <v>811932</v>
      </c>
      <c r="F47" s="33">
        <f t="shared" ref="F47:P48" si="42">SUM(F48)</f>
        <v>787368</v>
      </c>
      <c r="G47" s="33">
        <f t="shared" si="42"/>
        <v>762804</v>
      </c>
      <c r="H47" s="33">
        <f t="shared" si="42"/>
        <v>738240</v>
      </c>
      <c r="I47" s="33">
        <f t="shared" si="42"/>
        <v>713676</v>
      </c>
      <c r="J47" s="33">
        <f t="shared" si="42"/>
        <v>689112</v>
      </c>
      <c r="K47" s="33">
        <f t="shared" si="42"/>
        <v>664548</v>
      </c>
      <c r="L47" s="33">
        <f t="shared" si="42"/>
        <v>639984</v>
      </c>
      <c r="M47" s="33">
        <f t="shared" si="42"/>
        <v>615420</v>
      </c>
      <c r="N47" s="33">
        <f t="shared" si="42"/>
        <v>590856</v>
      </c>
      <c r="O47" s="33">
        <f t="shared" si="42"/>
        <v>566292</v>
      </c>
      <c r="P47" s="33">
        <f t="shared" si="42"/>
        <v>445005</v>
      </c>
      <c r="Q47" s="33">
        <v>0</v>
      </c>
    </row>
    <row r="48" spans="1:17">
      <c r="A48" s="30" t="s">
        <v>9</v>
      </c>
      <c r="B48" s="30"/>
      <c r="C48" s="30"/>
      <c r="D48" s="34">
        <v>13483000</v>
      </c>
      <c r="E48" s="31">
        <f>SUM(E49)</f>
        <v>811932</v>
      </c>
      <c r="F48" s="31">
        <f t="shared" si="42"/>
        <v>787368</v>
      </c>
      <c r="G48" s="31">
        <f t="shared" si="42"/>
        <v>762804</v>
      </c>
      <c r="H48" s="31">
        <f t="shared" si="42"/>
        <v>738240</v>
      </c>
      <c r="I48" s="31">
        <f t="shared" si="42"/>
        <v>713676</v>
      </c>
      <c r="J48" s="31">
        <f t="shared" si="42"/>
        <v>689112</v>
      </c>
      <c r="K48" s="31">
        <f t="shared" si="42"/>
        <v>664548</v>
      </c>
      <c r="L48" s="31">
        <f t="shared" si="42"/>
        <v>639984</v>
      </c>
      <c r="M48" s="31">
        <f t="shared" si="42"/>
        <v>615420</v>
      </c>
      <c r="N48" s="31">
        <f t="shared" si="42"/>
        <v>590856</v>
      </c>
      <c r="O48" s="31">
        <f t="shared" si="42"/>
        <v>566292</v>
      </c>
      <c r="P48" s="31">
        <f t="shared" si="42"/>
        <v>445005</v>
      </c>
      <c r="Q48" s="29">
        <v>0</v>
      </c>
    </row>
    <row r="49" spans="1:17" ht="38.25">
      <c r="A49" s="13" t="s">
        <v>55</v>
      </c>
      <c r="B49" s="4" t="s">
        <v>35</v>
      </c>
      <c r="C49" s="4" t="s">
        <v>36</v>
      </c>
      <c r="D49" s="6">
        <v>13483000</v>
      </c>
      <c r="E49" s="11">
        <v>811932</v>
      </c>
      <c r="F49" s="11">
        <v>787368</v>
      </c>
      <c r="G49" s="11">
        <v>762804</v>
      </c>
      <c r="H49" s="11">
        <v>738240</v>
      </c>
      <c r="I49" s="11">
        <v>713676</v>
      </c>
      <c r="J49" s="11">
        <v>689112</v>
      </c>
      <c r="K49" s="11">
        <v>664548</v>
      </c>
      <c r="L49" s="11">
        <v>639984</v>
      </c>
      <c r="M49" s="11">
        <v>615420</v>
      </c>
      <c r="N49" s="11">
        <v>590856</v>
      </c>
      <c r="O49" s="11">
        <v>566292</v>
      </c>
      <c r="P49" s="11">
        <v>445005</v>
      </c>
      <c r="Q49" s="11">
        <v>0</v>
      </c>
    </row>
  </sheetData>
  <mergeCells count="31">
    <mergeCell ref="K4:K6"/>
    <mergeCell ref="L4:L6"/>
    <mergeCell ref="M4:M6"/>
    <mergeCell ref="N4:N6"/>
    <mergeCell ref="O4:O6"/>
    <mergeCell ref="A4:A6"/>
    <mergeCell ref="E4:E6"/>
    <mergeCell ref="F4:F6"/>
    <mergeCell ref="G4:G6"/>
    <mergeCell ref="H4:H6"/>
    <mergeCell ref="A28:A30"/>
    <mergeCell ref="E28:E30"/>
    <mergeCell ref="F28:F30"/>
    <mergeCell ref="G28:G30"/>
    <mergeCell ref="H28:H30"/>
    <mergeCell ref="Q4:Q5"/>
    <mergeCell ref="N28:N30"/>
    <mergeCell ref="O28:O30"/>
    <mergeCell ref="P28:P30"/>
    <mergeCell ref="B28:B29"/>
    <mergeCell ref="C28:C29"/>
    <mergeCell ref="D28:D29"/>
    <mergeCell ref="I28:I30"/>
    <mergeCell ref="J28:J30"/>
    <mergeCell ref="K28:K30"/>
    <mergeCell ref="L28:L30"/>
    <mergeCell ref="M28:M30"/>
    <mergeCell ref="Q28:Q30"/>
    <mergeCell ref="P4:P6"/>
    <mergeCell ref="I4:I6"/>
    <mergeCell ref="J4:J6"/>
  </mergeCells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 xml:space="preserve">&amp;RZałacznik Nr 1
do Uchwały Rady Powiatu Wołomińskiego Nr  XXIV-264/2012
z dnia  20.12.2012 r.
</oddHead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f06</dc:creator>
  <cp:lastModifiedBy>f06</cp:lastModifiedBy>
  <cp:lastPrinted>2012-12-27T11:05:50Z</cp:lastPrinted>
  <dcterms:created xsi:type="dcterms:W3CDTF">2012-11-14T18:24:19Z</dcterms:created>
  <dcterms:modified xsi:type="dcterms:W3CDTF">2012-12-27T11:43:36Z</dcterms:modified>
</cp:coreProperties>
</file>